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2336" windowHeight="6132" activeTab="0"/>
  </bookViews>
  <sheets>
    <sheet name="DTF Revenu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<sst xmlns="http://schemas.openxmlformats.org/spreadsheetml/2006/main" count="70" uniqueCount="29">
  <si>
    <t>Train Stop</t>
  </si>
  <si>
    <t>2005-2010</t>
  </si>
  <si>
    <t>2011-2015</t>
  </si>
  <si>
    <t>2016-2020</t>
  </si>
  <si>
    <t>Average Annual Development</t>
  </si>
  <si>
    <t>Retail Development (Square Feet)</t>
  </si>
  <si>
    <t>Office Development (Square Feet)</t>
  </si>
  <si>
    <t>Kenosha Station</t>
  </si>
  <si>
    <t>Somers Station</t>
  </si>
  <si>
    <t>Racine Station</t>
  </si>
  <si>
    <t>Oak Creek Station</t>
  </si>
  <si>
    <t>So. Milwaukee Station</t>
  </si>
  <si>
    <t>Cudahy-St Francis Station</t>
  </si>
  <si>
    <t>Southside Milwaukee Station</t>
  </si>
  <si>
    <t>Downtown Milwaukee Station</t>
  </si>
  <si>
    <t>Revenue Estimates</t>
  </si>
  <si>
    <t>Caledonia Station</t>
  </si>
  <si>
    <t>Unknown</t>
  </si>
  <si>
    <t>TOTAL</t>
  </si>
  <si>
    <t>SUBTOTAL</t>
  </si>
  <si>
    <t>Residential Development (number of units)</t>
  </si>
  <si>
    <t>Average Annual Development within 1/2 mi. of station</t>
  </si>
  <si>
    <t>Source: 2005-2020 data from Transit Supportive Land Use and Future Patterns Study, Prepared by Earth Tech, Inc. Oct. 2006</t>
  </si>
  <si>
    <t>Annual Rev. @ $750 Fee/unit within 1/2 mile of station</t>
  </si>
  <si>
    <t>Annual Rev. @ $5.00 Fee/sq. ft. within 1/2 mile of station</t>
  </si>
  <si>
    <t>Per housing unit cost</t>
  </si>
  <si>
    <t>Sample cost for a 25,000 sf. Retail bld.</t>
  </si>
  <si>
    <t>Sample cost for a 50,000 sf. office building</t>
  </si>
  <si>
    <t>KRM Transit Development Benefit Fee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</si>
</sst>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172" fontId="0" fillId="0" borderId="0" xfId="17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/>
    </xf>
    <xf numFmtId="172" fontId="3" fillId="0" borderId="0" xfId="17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2" fontId="4" fillId="0" borderId="0" xfId="17" applyNumberFormat="1" applyFont="1" applyAlignment="1">
      <alignment/>
    </xf>
    <xf numFmtId="172" fontId="4" fillId="0" borderId="0" xfId="0" applyNumberFormat="1" applyFont="1" applyAlignment="1">
      <alignment/>
    </xf>
    <xf numFmtId="170" fontId="3" fillId="0" borderId="0" xfId="15" applyNumberFormat="1" applyFont="1" applyAlignment="1">
      <alignment/>
    </xf>
    <xf numFmtId="17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K46"/>
  <sheetViews>
    <sheetView tabSelected="1" workbookViewId="0" topLeftCell="A34">
      <selection activeCell="F34" sqref="F34"/>
    </sheetView>
  </sheetViews>
  <sheetFormatPr defaultColWidth="9.140625" defaultRowHeight="12.75"/>
  <cols>
    <col min="1" max="1" width="24.57421875" style="0" bestFit="1" customWidth="1"/>
    <col min="2" max="2" width="12.28125" style="0" customWidth="1"/>
    <col min="3" max="3" width="11.421875" style="0" customWidth="1"/>
    <col min="4" max="4" width="10.7109375" style="0" customWidth="1"/>
    <col min="5" max="5" width="14.28125" style="0" customWidth="1"/>
    <col min="6" max="6" width="16.28125" style="0" customWidth="1"/>
    <col min="7" max="7" width="14.28125" style="0" customWidth="1"/>
    <col min="8" max="8" width="14.00390625" style="0" customWidth="1"/>
    <col min="9" max="9" width="16.140625" style="0" customWidth="1"/>
    <col min="10" max="10" width="11.421875" style="0" bestFit="1" customWidth="1"/>
  </cols>
  <sheetData>
    <row r="1" spans="1:7" ht="15">
      <c r="A1" s="6"/>
      <c r="B1" s="7"/>
      <c r="C1" s="7" t="s">
        <v>28</v>
      </c>
      <c r="E1" s="7"/>
      <c r="F1" s="7"/>
      <c r="G1" s="8">
        <v>39108</v>
      </c>
    </row>
    <row r="2" spans="1:7" ht="15">
      <c r="A2" s="6"/>
      <c r="B2" s="7"/>
      <c r="C2" s="7"/>
      <c r="D2" s="7" t="s">
        <v>15</v>
      </c>
      <c r="E2" s="7"/>
      <c r="F2" s="7"/>
      <c r="G2" s="6"/>
    </row>
    <row r="3" spans="1:7" ht="15">
      <c r="A3" s="6"/>
      <c r="B3" s="7" t="s">
        <v>20</v>
      </c>
      <c r="C3" s="7"/>
      <c r="D3" s="7"/>
      <c r="E3" s="7"/>
      <c r="F3" s="7"/>
      <c r="G3" s="6"/>
    </row>
    <row r="4" spans="1:11" ht="75">
      <c r="A4" s="9" t="s">
        <v>0</v>
      </c>
      <c r="B4" s="10" t="s">
        <v>1</v>
      </c>
      <c r="C4" s="10" t="s">
        <v>2</v>
      </c>
      <c r="D4" s="10" t="s">
        <v>3</v>
      </c>
      <c r="E4" s="10" t="s">
        <v>21</v>
      </c>
      <c r="F4" s="10" t="s">
        <v>23</v>
      </c>
      <c r="G4" s="10" t="s">
        <v>25</v>
      </c>
      <c r="H4" s="2"/>
      <c r="J4" s="1"/>
      <c r="K4" s="1"/>
    </row>
    <row r="5" spans="1:8" ht="15">
      <c r="A5" s="6" t="s">
        <v>7</v>
      </c>
      <c r="B5" s="6">
        <v>282</v>
      </c>
      <c r="C5" s="6">
        <v>370</v>
      </c>
      <c r="D5" s="6">
        <v>384</v>
      </c>
      <c r="E5" s="11">
        <f>(B5+C5+D5)/15</f>
        <v>69.06666666666666</v>
      </c>
      <c r="F5" s="12">
        <f>(E5*750)</f>
        <v>51800</v>
      </c>
      <c r="G5" s="13"/>
      <c r="H5" s="4"/>
    </row>
    <row r="6" spans="1:8" ht="15">
      <c r="A6" s="6" t="s">
        <v>8</v>
      </c>
      <c r="B6" s="6" t="s">
        <v>17</v>
      </c>
      <c r="C6" s="6" t="s">
        <v>17</v>
      </c>
      <c r="D6" s="6" t="s">
        <v>17</v>
      </c>
      <c r="E6" s="6" t="s">
        <v>17</v>
      </c>
      <c r="F6" s="12"/>
      <c r="G6" s="11"/>
      <c r="H6" s="4"/>
    </row>
    <row r="7" spans="1:8" ht="15">
      <c r="A7" s="6" t="s">
        <v>9</v>
      </c>
      <c r="B7" s="6">
        <v>49</v>
      </c>
      <c r="C7" s="6">
        <v>124</v>
      </c>
      <c r="D7" s="6">
        <v>129</v>
      </c>
      <c r="E7" s="11">
        <f aca="true" t="shared" si="0" ref="E7:E12">(B7+C7+D7)/15</f>
        <v>20.133333333333333</v>
      </c>
      <c r="F7" s="12">
        <f aca="true" t="shared" si="1" ref="F7:F13">(E7*750)</f>
        <v>15100</v>
      </c>
      <c r="G7" s="13"/>
      <c r="H7" s="4"/>
    </row>
    <row r="8" spans="1:8" ht="15">
      <c r="A8" s="6" t="s">
        <v>16</v>
      </c>
      <c r="B8" s="6">
        <v>70</v>
      </c>
      <c r="C8" s="6">
        <v>210</v>
      </c>
      <c r="D8" s="6">
        <v>204</v>
      </c>
      <c r="E8" s="11">
        <f t="shared" si="0"/>
        <v>32.266666666666666</v>
      </c>
      <c r="F8" s="12">
        <f t="shared" si="1"/>
        <v>24200</v>
      </c>
      <c r="G8" s="13"/>
      <c r="H8" s="4"/>
    </row>
    <row r="9" spans="1:8" ht="15">
      <c r="A9" s="6" t="s">
        <v>10</v>
      </c>
      <c r="B9" s="6">
        <v>0</v>
      </c>
      <c r="C9" s="6">
        <v>158</v>
      </c>
      <c r="D9" s="6">
        <v>263</v>
      </c>
      <c r="E9" s="11">
        <f t="shared" si="0"/>
        <v>28.066666666666666</v>
      </c>
      <c r="F9" s="12">
        <f t="shared" si="1"/>
        <v>21050</v>
      </c>
      <c r="G9" s="13"/>
      <c r="H9" s="4"/>
    </row>
    <row r="10" spans="1:8" ht="15">
      <c r="A10" s="6" t="s">
        <v>11</v>
      </c>
      <c r="B10" s="6">
        <v>97</v>
      </c>
      <c r="C10" s="6">
        <v>127</v>
      </c>
      <c r="D10" s="6">
        <v>142</v>
      </c>
      <c r="E10" s="11">
        <f t="shared" si="0"/>
        <v>24.4</v>
      </c>
      <c r="F10" s="12">
        <f t="shared" si="1"/>
        <v>18300</v>
      </c>
      <c r="G10" s="13"/>
      <c r="H10" s="4"/>
    </row>
    <row r="11" spans="1:8" ht="15">
      <c r="A11" s="6" t="s">
        <v>12</v>
      </c>
      <c r="B11" s="6">
        <v>82</v>
      </c>
      <c r="C11" s="6">
        <v>130</v>
      </c>
      <c r="D11" s="6">
        <v>146</v>
      </c>
      <c r="E11" s="11">
        <f t="shared" si="0"/>
        <v>23.866666666666667</v>
      </c>
      <c r="F11" s="12">
        <f t="shared" si="1"/>
        <v>17900</v>
      </c>
      <c r="G11" s="13"/>
      <c r="H11" s="4"/>
    </row>
    <row r="12" spans="1:8" ht="15">
      <c r="A12" s="6" t="s">
        <v>13</v>
      </c>
      <c r="B12" s="6">
        <v>167</v>
      </c>
      <c r="C12" s="6">
        <v>234</v>
      </c>
      <c r="D12" s="6">
        <v>322</v>
      </c>
      <c r="E12" s="11">
        <f t="shared" si="0"/>
        <v>48.2</v>
      </c>
      <c r="F12" s="12">
        <f t="shared" si="1"/>
        <v>36150</v>
      </c>
      <c r="G12" s="13"/>
      <c r="H12" s="4"/>
    </row>
    <row r="13" spans="1:8" ht="15">
      <c r="A13" s="6" t="s">
        <v>14</v>
      </c>
      <c r="B13" s="6">
        <v>1202</v>
      </c>
      <c r="C13" s="6">
        <v>1531</v>
      </c>
      <c r="D13" s="6">
        <v>1788</v>
      </c>
      <c r="E13" s="11">
        <f>(B13+C13+D13)/15</f>
        <v>301.4</v>
      </c>
      <c r="F13" s="12">
        <f t="shared" si="1"/>
        <v>226049.99999999997</v>
      </c>
      <c r="G13" s="13"/>
      <c r="H13" s="4"/>
    </row>
    <row r="14" spans="1:8" ht="15">
      <c r="A14" s="14" t="s">
        <v>19</v>
      </c>
      <c r="B14" s="7"/>
      <c r="C14" s="7"/>
      <c r="D14" s="7"/>
      <c r="E14" s="7"/>
      <c r="F14" s="15">
        <f>SUM(F7:F13)</f>
        <v>358750</v>
      </c>
      <c r="G14" s="16">
        <v>750</v>
      </c>
      <c r="H14" s="5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 t="s">
        <v>0</v>
      </c>
      <c r="B17" s="6"/>
      <c r="C17" s="7" t="s">
        <v>5</v>
      </c>
      <c r="D17" s="7"/>
      <c r="E17" s="7"/>
      <c r="F17" s="6"/>
      <c r="G17" s="6"/>
    </row>
    <row r="18" spans="1:8" ht="60">
      <c r="A18" s="6"/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24</v>
      </c>
      <c r="G18" s="10" t="s">
        <v>26</v>
      </c>
      <c r="H18" s="2"/>
    </row>
    <row r="19" spans="1:8" ht="15">
      <c r="A19" s="6" t="s">
        <v>7</v>
      </c>
      <c r="B19" s="17">
        <v>30000</v>
      </c>
      <c r="C19" s="17">
        <v>50000</v>
      </c>
      <c r="D19" s="17">
        <v>60000</v>
      </c>
      <c r="E19" s="17">
        <f>(B19+C19+D19)/15</f>
        <v>9333.333333333334</v>
      </c>
      <c r="F19" s="12">
        <f aca="true" t="shared" si="2" ref="F19:F27">E19*5</f>
        <v>46666.66666666667</v>
      </c>
      <c r="G19" s="18"/>
      <c r="H19" s="4"/>
    </row>
    <row r="20" spans="1:8" ht="15">
      <c r="A20" s="6" t="s">
        <v>8</v>
      </c>
      <c r="B20" s="11" t="s">
        <v>17</v>
      </c>
      <c r="C20" s="11" t="s">
        <v>17</v>
      </c>
      <c r="D20" s="11" t="s">
        <v>17</v>
      </c>
      <c r="E20" s="11" t="s">
        <v>17</v>
      </c>
      <c r="F20" s="12"/>
      <c r="G20" s="11"/>
      <c r="H20" s="4"/>
    </row>
    <row r="21" spans="1:8" ht="15">
      <c r="A21" s="6" t="s">
        <v>9</v>
      </c>
      <c r="B21" s="17">
        <v>10000</v>
      </c>
      <c r="C21" s="17">
        <v>15000</v>
      </c>
      <c r="D21" s="17">
        <v>15000</v>
      </c>
      <c r="E21" s="17">
        <f aca="true" t="shared" si="3" ref="E21:E27">(B21+C21+D21)/15</f>
        <v>2666.6666666666665</v>
      </c>
      <c r="F21" s="12">
        <f t="shared" si="2"/>
        <v>13333.333333333332</v>
      </c>
      <c r="G21" s="12"/>
      <c r="H21" s="4"/>
    </row>
    <row r="22" spans="1:8" ht="15">
      <c r="A22" s="6" t="s">
        <v>16</v>
      </c>
      <c r="B22" s="17">
        <v>20000</v>
      </c>
      <c r="C22" s="17">
        <v>40000</v>
      </c>
      <c r="D22" s="17">
        <v>50000</v>
      </c>
      <c r="E22" s="17">
        <f t="shared" si="3"/>
        <v>7333.333333333333</v>
      </c>
      <c r="F22" s="12">
        <f t="shared" si="2"/>
        <v>36666.666666666664</v>
      </c>
      <c r="G22" s="12"/>
      <c r="H22" s="4"/>
    </row>
    <row r="23" spans="1:8" ht="15">
      <c r="A23" s="6" t="s">
        <v>10</v>
      </c>
      <c r="B23" s="17">
        <v>65000</v>
      </c>
      <c r="C23" s="17">
        <v>40000</v>
      </c>
      <c r="D23" s="17">
        <v>105000</v>
      </c>
      <c r="E23" s="17">
        <f t="shared" si="3"/>
        <v>14000</v>
      </c>
      <c r="F23" s="12">
        <f t="shared" si="2"/>
        <v>70000</v>
      </c>
      <c r="G23" s="12"/>
      <c r="H23" s="4"/>
    </row>
    <row r="24" spans="1:8" ht="15">
      <c r="A24" s="6" t="s">
        <v>11</v>
      </c>
      <c r="B24" s="17">
        <v>10000</v>
      </c>
      <c r="C24" s="17">
        <v>15000</v>
      </c>
      <c r="D24" s="17">
        <v>15000</v>
      </c>
      <c r="E24" s="17">
        <f t="shared" si="3"/>
        <v>2666.6666666666665</v>
      </c>
      <c r="F24" s="12">
        <f t="shared" si="2"/>
        <v>13333.333333333332</v>
      </c>
      <c r="G24" s="12"/>
      <c r="H24" s="4"/>
    </row>
    <row r="25" spans="1:8" ht="15">
      <c r="A25" s="6" t="s">
        <v>12</v>
      </c>
      <c r="B25" s="17">
        <v>20000</v>
      </c>
      <c r="C25" s="17">
        <v>25000</v>
      </c>
      <c r="D25" s="17">
        <v>25000</v>
      </c>
      <c r="E25" s="17">
        <f t="shared" si="3"/>
        <v>4666.666666666667</v>
      </c>
      <c r="F25" s="12">
        <f t="shared" si="2"/>
        <v>23333.333333333336</v>
      </c>
      <c r="G25" s="12"/>
      <c r="H25" s="4"/>
    </row>
    <row r="26" spans="1:8" ht="15">
      <c r="A26" s="6" t="s">
        <v>13</v>
      </c>
      <c r="B26" s="17">
        <v>5000</v>
      </c>
      <c r="C26" s="17">
        <v>15000</v>
      </c>
      <c r="D26" s="17">
        <v>10000</v>
      </c>
      <c r="E26" s="17">
        <f t="shared" si="3"/>
        <v>2000</v>
      </c>
      <c r="F26" s="12">
        <f t="shared" si="2"/>
        <v>10000</v>
      </c>
      <c r="G26" s="12"/>
      <c r="H26" s="4"/>
    </row>
    <row r="27" spans="1:8" ht="15">
      <c r="A27" s="6" t="s">
        <v>14</v>
      </c>
      <c r="B27" s="17">
        <v>75000</v>
      </c>
      <c r="C27" s="17">
        <v>100000</v>
      </c>
      <c r="D27" s="17">
        <v>150000</v>
      </c>
      <c r="E27" s="17">
        <f t="shared" si="3"/>
        <v>21666.666666666668</v>
      </c>
      <c r="F27" s="12">
        <f t="shared" si="2"/>
        <v>108333.33333333334</v>
      </c>
      <c r="G27" s="12"/>
      <c r="H27" s="4"/>
    </row>
    <row r="28" spans="1:8" ht="15">
      <c r="A28" s="14" t="s">
        <v>19</v>
      </c>
      <c r="B28" s="7"/>
      <c r="C28" s="7"/>
      <c r="D28" s="7"/>
      <c r="E28" s="7"/>
      <c r="F28" s="15">
        <f>SUM(F21:F27)</f>
        <v>275000</v>
      </c>
      <c r="G28" s="15">
        <f>25000*5</f>
        <v>125000</v>
      </c>
      <c r="H28" s="5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/>
      <c r="B30" s="6"/>
      <c r="C30" s="6"/>
      <c r="D30" s="6"/>
      <c r="E30" s="6"/>
      <c r="F30" s="6"/>
      <c r="G30" s="6"/>
    </row>
    <row r="31" spans="1:7" ht="15">
      <c r="A31" s="6" t="s">
        <v>0</v>
      </c>
      <c r="B31" s="6"/>
      <c r="C31" s="7" t="s">
        <v>6</v>
      </c>
      <c r="D31" s="7"/>
      <c r="E31" s="7"/>
      <c r="F31" s="6"/>
      <c r="G31" s="6"/>
    </row>
    <row r="32" spans="1:8" ht="60">
      <c r="A32" s="6"/>
      <c r="B32" s="10" t="s">
        <v>1</v>
      </c>
      <c r="C32" s="10" t="s">
        <v>2</v>
      </c>
      <c r="D32" s="10" t="s">
        <v>3</v>
      </c>
      <c r="E32" s="10" t="s">
        <v>4</v>
      </c>
      <c r="F32" s="10" t="s">
        <v>24</v>
      </c>
      <c r="G32" s="10" t="s">
        <v>27</v>
      </c>
      <c r="H32" s="2"/>
    </row>
    <row r="33" spans="1:8" ht="15">
      <c r="A33" s="6" t="s">
        <v>7</v>
      </c>
      <c r="B33" s="17">
        <v>20000</v>
      </c>
      <c r="C33" s="17">
        <v>30000</v>
      </c>
      <c r="D33" s="17">
        <v>30000</v>
      </c>
      <c r="E33" s="17">
        <f>(B33+C33+D33)/15</f>
        <v>5333.333333333333</v>
      </c>
      <c r="F33" s="12">
        <f aca="true" t="shared" si="4" ref="F33:F41">E33*5</f>
        <v>26666.666666666664</v>
      </c>
      <c r="G33" s="12"/>
      <c r="H33" s="4"/>
    </row>
    <row r="34" spans="1:8" ht="15">
      <c r="A34" s="6" t="s">
        <v>8</v>
      </c>
      <c r="B34" s="11" t="s">
        <v>17</v>
      </c>
      <c r="C34" s="11" t="s">
        <v>17</v>
      </c>
      <c r="D34" s="11" t="s">
        <v>17</v>
      </c>
      <c r="E34" s="11" t="s">
        <v>17</v>
      </c>
      <c r="F34" s="12"/>
      <c r="G34" s="11"/>
      <c r="H34" s="4"/>
    </row>
    <row r="35" spans="1:8" ht="15">
      <c r="A35" s="6" t="s">
        <v>9</v>
      </c>
      <c r="B35" s="17">
        <v>5000</v>
      </c>
      <c r="C35" s="17">
        <v>10000</v>
      </c>
      <c r="D35" s="17">
        <v>10000</v>
      </c>
      <c r="E35" s="17">
        <f aca="true" t="shared" si="5" ref="E35:E41">(B35+C35+D35)/15</f>
        <v>1666.6666666666667</v>
      </c>
      <c r="F35" s="12">
        <f t="shared" si="4"/>
        <v>8333.333333333334</v>
      </c>
      <c r="G35" s="12"/>
      <c r="H35" s="4"/>
    </row>
    <row r="36" spans="1:8" ht="15">
      <c r="A36" s="6" t="s">
        <v>16</v>
      </c>
      <c r="B36" s="17">
        <v>10000</v>
      </c>
      <c r="C36" s="17">
        <v>15000</v>
      </c>
      <c r="D36" s="17">
        <v>15000</v>
      </c>
      <c r="E36" s="17">
        <f t="shared" si="5"/>
        <v>2666.6666666666665</v>
      </c>
      <c r="F36" s="12">
        <f t="shared" si="4"/>
        <v>13333.333333333332</v>
      </c>
      <c r="G36" s="12"/>
      <c r="H36" s="4"/>
    </row>
    <row r="37" spans="1:8" ht="15">
      <c r="A37" s="6" t="s">
        <v>10</v>
      </c>
      <c r="B37" s="17">
        <v>10000</v>
      </c>
      <c r="C37" s="17">
        <v>50000</v>
      </c>
      <c r="D37" s="17">
        <v>60000</v>
      </c>
      <c r="E37" s="17">
        <f t="shared" si="5"/>
        <v>8000</v>
      </c>
      <c r="F37" s="12">
        <f t="shared" si="4"/>
        <v>40000</v>
      </c>
      <c r="G37" s="12"/>
      <c r="H37" s="4"/>
    </row>
    <row r="38" spans="1:8" ht="15">
      <c r="A38" s="6" t="s">
        <v>11</v>
      </c>
      <c r="B38" s="17">
        <v>5000</v>
      </c>
      <c r="C38" s="17">
        <v>10000</v>
      </c>
      <c r="D38" s="17">
        <v>10000</v>
      </c>
      <c r="E38" s="17">
        <f t="shared" si="5"/>
        <v>1666.6666666666667</v>
      </c>
      <c r="F38" s="12">
        <f t="shared" si="4"/>
        <v>8333.333333333334</v>
      </c>
      <c r="G38" s="12"/>
      <c r="H38" s="4"/>
    </row>
    <row r="39" spans="1:8" ht="15">
      <c r="A39" s="6" t="s">
        <v>12</v>
      </c>
      <c r="B39" s="17">
        <v>5000</v>
      </c>
      <c r="C39" s="17">
        <v>15000</v>
      </c>
      <c r="D39" s="17">
        <v>20000</v>
      </c>
      <c r="E39" s="17">
        <f t="shared" si="5"/>
        <v>2666.6666666666665</v>
      </c>
      <c r="F39" s="12">
        <f t="shared" si="4"/>
        <v>13333.333333333332</v>
      </c>
      <c r="G39" s="12"/>
      <c r="H39" s="4"/>
    </row>
    <row r="40" spans="1:8" ht="15">
      <c r="A40" s="6" t="s">
        <v>13</v>
      </c>
      <c r="B40" s="17">
        <v>5000</v>
      </c>
      <c r="C40" s="17">
        <v>15000</v>
      </c>
      <c r="D40" s="17">
        <v>15000</v>
      </c>
      <c r="E40" s="17">
        <f t="shared" si="5"/>
        <v>2333.3333333333335</v>
      </c>
      <c r="F40" s="12">
        <f t="shared" si="4"/>
        <v>11666.666666666668</v>
      </c>
      <c r="G40" s="12"/>
      <c r="H40" s="4"/>
    </row>
    <row r="41" spans="1:8" ht="15">
      <c r="A41" s="6" t="s">
        <v>14</v>
      </c>
      <c r="B41" s="18">
        <v>250000</v>
      </c>
      <c r="C41" s="18">
        <v>300000</v>
      </c>
      <c r="D41" s="18">
        <v>900000</v>
      </c>
      <c r="E41" s="17">
        <f t="shared" si="5"/>
        <v>96666.66666666667</v>
      </c>
      <c r="F41" s="12">
        <f t="shared" si="4"/>
        <v>483333.3333333334</v>
      </c>
      <c r="G41" s="12"/>
      <c r="H41" s="4"/>
    </row>
    <row r="42" spans="1:10" ht="15">
      <c r="A42" s="14" t="s">
        <v>19</v>
      </c>
      <c r="B42" s="7"/>
      <c r="C42" s="7"/>
      <c r="D42" s="7"/>
      <c r="E42" s="7"/>
      <c r="F42" s="15">
        <f>SUM(F35:F41)</f>
        <v>578333.3333333334</v>
      </c>
      <c r="G42" s="16">
        <f>50000*5</f>
        <v>250000</v>
      </c>
      <c r="H42" s="5"/>
      <c r="J42" s="5"/>
    </row>
    <row r="43" spans="1:9" ht="15">
      <c r="A43" s="14" t="s">
        <v>18</v>
      </c>
      <c r="B43" s="7"/>
      <c r="C43" s="7"/>
      <c r="D43" s="7"/>
      <c r="E43" s="7"/>
      <c r="F43" s="16">
        <f>F42+F28+F14</f>
        <v>1212083.3333333335</v>
      </c>
      <c r="G43" s="16"/>
      <c r="H43" s="5"/>
      <c r="I43" s="5"/>
    </row>
    <row r="45" ht="12.75">
      <c r="A45" s="3" t="s">
        <v>22</v>
      </c>
    </row>
    <row r="46" ht="12.75">
      <c r="A46" s="3"/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Virchow, Krause &amp; Company,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Henschel</dc:creator>
  <cp:keywords/>
  <dc:description/>
  <cp:lastModifiedBy>Ed Henschel</cp:lastModifiedBy>
  <cp:lastPrinted>2007-01-26T18:25:13Z</cp:lastPrinted>
  <dcterms:created xsi:type="dcterms:W3CDTF">2007-01-22T14:55:04Z</dcterms:created>
  <dcterms:modified xsi:type="dcterms:W3CDTF">2007-01-26T19:25:40Z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